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3040" windowHeight="906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Položky!$A$1:$G$60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6" i="1"/>
  <c r="D15"/>
  <c r="BE59" i="3"/>
  <c r="BD59"/>
  <c r="BC59"/>
  <c r="BB59"/>
  <c r="G59"/>
  <c r="BA59" s="1"/>
  <c r="BE58"/>
  <c r="BD58"/>
  <c r="BC58"/>
  <c r="BB58"/>
  <c r="BA58"/>
  <c r="G58"/>
  <c r="BE57"/>
  <c r="BD57"/>
  <c r="BC57"/>
  <c r="BB57"/>
  <c r="G57"/>
  <c r="BA57" s="1"/>
  <c r="BE56"/>
  <c r="BD56"/>
  <c r="BC56"/>
  <c r="BB56"/>
  <c r="BA56"/>
  <c r="G56"/>
  <c r="BE55"/>
  <c r="BE60" s="1"/>
  <c r="I13" i="2" s="1"/>
  <c r="BD55" i="3"/>
  <c r="BD60" s="1"/>
  <c r="H13" i="2" s="1"/>
  <c r="BC55" i="3"/>
  <c r="BB55"/>
  <c r="G55"/>
  <c r="BA55" s="1"/>
  <c r="BE54"/>
  <c r="BD54"/>
  <c r="BC54"/>
  <c r="BB54"/>
  <c r="BB60" s="1"/>
  <c r="F13" i="2" s="1"/>
  <c r="G54" i="3"/>
  <c r="BA54" s="1"/>
  <c r="BA60" s="1"/>
  <c r="E13" i="2" s="1"/>
  <c r="B13"/>
  <c r="A13"/>
  <c r="BC60" i="3"/>
  <c r="G13" i="2" s="1"/>
  <c r="C60" i="3"/>
  <c r="BE51"/>
  <c r="BE52" s="1"/>
  <c r="I12" i="2" s="1"/>
  <c r="BD51" i="3"/>
  <c r="BC51"/>
  <c r="BB51"/>
  <c r="BB52" s="1"/>
  <c r="F12" i="2" s="1"/>
  <c r="BA51" i="3"/>
  <c r="BA52" s="1"/>
  <c r="E12" i="2" s="1"/>
  <c r="G51" i="3"/>
  <c r="H12" i="2"/>
  <c r="B12"/>
  <c r="A12"/>
  <c r="BD52" i="3"/>
  <c r="BC52"/>
  <c r="G12" i="2" s="1"/>
  <c r="G52" i="3"/>
  <c r="C52"/>
  <c r="BE48"/>
  <c r="BE49" s="1"/>
  <c r="I11" i="2" s="1"/>
  <c r="BD48" i="3"/>
  <c r="BC48"/>
  <c r="BB48"/>
  <c r="BB49" s="1"/>
  <c r="F11" i="2" s="1"/>
  <c r="BA48" i="3"/>
  <c r="BA49" s="1"/>
  <c r="E11" i="2" s="1"/>
  <c r="G48" i="3"/>
  <c r="H11" i="2"/>
  <c r="B11"/>
  <c r="A11"/>
  <c r="BD49" i="3"/>
  <c r="BC49"/>
  <c r="G11" i="2" s="1"/>
  <c r="G49" i="3"/>
  <c r="C49"/>
  <c r="BE35"/>
  <c r="BD35"/>
  <c r="BC35"/>
  <c r="BB35"/>
  <c r="BB46" s="1"/>
  <c r="F10" i="2" s="1"/>
  <c r="BA35" i="3"/>
  <c r="G35"/>
  <c r="BE33"/>
  <c r="BD33"/>
  <c r="BD46" s="1"/>
  <c r="H10" i="2" s="1"/>
  <c r="BC33" i="3"/>
  <c r="BC46" s="1"/>
  <c r="G10" i="2" s="1"/>
  <c r="BB33" i="3"/>
  <c r="G33"/>
  <c r="G46" s="1"/>
  <c r="B10" i="2"/>
  <c r="A10"/>
  <c r="BE46" i="3"/>
  <c r="I10" i="2" s="1"/>
  <c r="C46" i="3"/>
  <c r="BE26"/>
  <c r="BD26"/>
  <c r="BD31" s="1"/>
  <c r="H9" i="2" s="1"/>
  <c r="BC26" i="3"/>
  <c r="BC31" s="1"/>
  <c r="G9" i="2" s="1"/>
  <c r="BB26" i="3"/>
  <c r="G26"/>
  <c r="G31" s="1"/>
  <c r="F9" i="2"/>
  <c r="B9"/>
  <c r="A9"/>
  <c r="BE31" i="3"/>
  <c r="I9" i="2" s="1"/>
  <c r="BB31" i="3"/>
  <c r="C31"/>
  <c r="BE23"/>
  <c r="BD23"/>
  <c r="BD24" s="1"/>
  <c r="H8" i="2" s="1"/>
  <c r="BC23" i="3"/>
  <c r="BC24" s="1"/>
  <c r="G8" i="2" s="1"/>
  <c r="BB23" i="3"/>
  <c r="G23"/>
  <c r="G24" s="1"/>
  <c r="F8" i="2"/>
  <c r="B8"/>
  <c r="A8"/>
  <c r="BE24" i="3"/>
  <c r="I8" i="2" s="1"/>
  <c r="BB24" i="3"/>
  <c r="C24"/>
  <c r="BE19"/>
  <c r="BD19"/>
  <c r="BC19"/>
  <c r="BB19"/>
  <c r="G19"/>
  <c r="BA19" s="1"/>
  <c r="BE18"/>
  <c r="BD18"/>
  <c r="BC18"/>
  <c r="BB18"/>
  <c r="BA18"/>
  <c r="G18"/>
  <c r="BE10"/>
  <c r="BD10"/>
  <c r="BC10"/>
  <c r="BB10"/>
  <c r="G10"/>
  <c r="BA10" s="1"/>
  <c r="BE9"/>
  <c r="BD9"/>
  <c r="BC9"/>
  <c r="BB9"/>
  <c r="BA9"/>
  <c r="G9"/>
  <c r="BE8"/>
  <c r="BE21" s="1"/>
  <c r="I7" i="2" s="1"/>
  <c r="I14" s="1"/>
  <c r="C21" i="1" s="1"/>
  <c r="BD8" i="3"/>
  <c r="BD21" s="1"/>
  <c r="H7" i="2" s="1"/>
  <c r="H14" s="1"/>
  <c r="C17" i="1" s="1"/>
  <c r="BC8" i="3"/>
  <c r="BB8"/>
  <c r="G8"/>
  <c r="G21" s="1"/>
  <c r="B7" i="2"/>
  <c r="A7"/>
  <c r="C21" i="3"/>
  <c r="E4"/>
  <c r="C4"/>
  <c r="F3"/>
  <c r="C3"/>
  <c r="C2" i="2"/>
  <c r="C1"/>
  <c r="C33" i="1"/>
  <c r="F33" s="1"/>
  <c r="C31"/>
  <c r="C9"/>
  <c r="G7"/>
  <c r="D2"/>
  <c r="C2"/>
  <c r="BC21" i="3" l="1"/>
  <c r="G7" i="2" s="1"/>
  <c r="G14" s="1"/>
  <c r="C18" i="1" s="1"/>
  <c r="BB21" i="3"/>
  <c r="F7" i="2" s="1"/>
  <c r="F14" s="1"/>
  <c r="C16" i="1" s="1"/>
  <c r="BA8" i="3"/>
  <c r="BA21" s="1"/>
  <c r="E7" i="2" s="1"/>
  <c r="BA23" i="3"/>
  <c r="BA24" s="1"/>
  <c r="E8" i="2" s="1"/>
  <c r="BA26" i="3"/>
  <c r="BA31" s="1"/>
  <c r="E9" i="2" s="1"/>
  <c r="BA33" i="3"/>
  <c r="BA46" s="1"/>
  <c r="E10" i="2" s="1"/>
  <c r="G60" i="3"/>
  <c r="E14" i="2" l="1"/>
  <c r="G20" l="1"/>
  <c r="I20" s="1"/>
  <c r="G16" i="1" s="1"/>
  <c r="G19" i="2"/>
  <c r="I19" s="1"/>
  <c r="C15" i="1"/>
  <c r="C19" s="1"/>
  <c r="C22" s="1"/>
  <c r="H21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<sst xmlns="http://schemas.openxmlformats.org/spreadsheetml/2006/main" count="227" uniqueCount="156">
  <si>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</si>
  <si>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</si>
  <si>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</si>
  <si>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</si>
  <si>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</si>
  <si>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</si>
  <si>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</si>
  <si>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</si>
  <si>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</si>
  <si>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</si>
  <si>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</si>
  <si>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</si>
  <si>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</si>
  <si>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</si>
  <si>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</si>
  <si>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</si>
  <si>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</si>
  <si>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</si>
  <si>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</si>
  <si>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</si>
  <si>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</si>
  <si>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</si>
  <si>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</si>
  <si>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</si>
  <si>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</si>
  <si>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</si>
  <si>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</si>
  <si>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</si>
  <si>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</si>
  <si>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</si>
  <si>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</si>
  <si>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</si>
  <si>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</si>
  <si>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</si>
  <si>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</si>
  <si>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</si>
  <si>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</si>
  <si>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</si>
  <si>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</si>
  <si>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</si>
  <si>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</si>
  <si>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</si>
  <si>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</si>
  <si>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</si>
  <si>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</si>
  <si>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</si>
  <si>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</si>
  <si>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</si>
  <si>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</si>
  <si>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</si>
  <si>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</si>
  <si>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</si>
  <si>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</si>
  <si>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</si>
  <si>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</si>
  <si>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</si>
  <si>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</si>
  <si>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</si>
  <si>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</si>
  <si>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</si>
  <si>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</si>
  <si>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</si>
  <si>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</si>
  <si>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</si>
  <si>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</si>
  <si>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</si>
  <si>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</si>
  <si>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</si>
  <si>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</si>
  <si>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</si>
  <si>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</si>
  <si>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</si>
  <si>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</si>
  <si>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</si>
  <si>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</si>
  <si>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</si>
  <si>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PS97-2018</t>
  </si>
  <si>
    <t>Objekt 29. dubna259/33, Ostrava - Výškovice</t>
  </si>
  <si>
    <t>SO 01</t>
  </si>
  <si>
    <t>a</t>
  </si>
  <si>
    <t>61</t>
  </si>
  <si>
    <t>Upravy povrchů vnitřní</t>
  </si>
  <si>
    <t>602011144RT3</t>
  </si>
  <si>
    <t>Štuk na stěnách vnitřní, ručně tloušťka vrstvy do 5 mm</t>
  </si>
  <si>
    <t>m2</t>
  </si>
  <si>
    <t>602015102R00</t>
  </si>
  <si>
    <t xml:space="preserve">Postřik stěn cementový ručně </t>
  </si>
  <si>
    <t>610991111R00</t>
  </si>
  <si>
    <t xml:space="preserve">Zakrývání výplní vnitřních otvorů </t>
  </si>
  <si>
    <t>0,9*2*6</t>
  </si>
  <si>
    <t>0,9*0,675*6</t>
  </si>
  <si>
    <t>1,3*0,675+1,3*2</t>
  </si>
  <si>
    <t>2,7*2,17*4</t>
  </si>
  <si>
    <t>2*3,3*2</t>
  </si>
  <si>
    <t>0,35*3,18*5</t>
  </si>
  <si>
    <t>0,35*2,75*5</t>
  </si>
  <si>
    <t>612421311R00</t>
  </si>
  <si>
    <t>Oprava MVC omítek stěn do 30 % pl. - hrubých tl. do 10 mm</t>
  </si>
  <si>
    <t>612473185R00</t>
  </si>
  <si>
    <t xml:space="preserve">Příplatek za zabudované rohové lišty v ploše stěn </t>
  </si>
  <si>
    <t>vč. ostění oken</t>
  </si>
  <si>
    <t>94</t>
  </si>
  <si>
    <t>Lešení a stavební výtahy</t>
  </si>
  <si>
    <t>941955001R00</t>
  </si>
  <si>
    <t xml:space="preserve">Lešení lehké pomocné </t>
  </si>
  <si>
    <t>95</t>
  </si>
  <si>
    <t>Dokončovací konstrukce na pozemních stavbách</t>
  </si>
  <si>
    <t>952901111R00</t>
  </si>
  <si>
    <t xml:space="preserve">Vyčištění budov o výšce podlaží do 4 m </t>
  </si>
  <si>
    <t>10,5*5,7</t>
  </si>
  <si>
    <t>11,5*5,7</t>
  </si>
  <si>
    <t>1,7*2,94</t>
  </si>
  <si>
    <t>(3,45+2,7+3,45)*1,5</t>
  </si>
  <si>
    <t>97</t>
  </si>
  <si>
    <t>Prorážení otvorů</t>
  </si>
  <si>
    <t>978021161R00</t>
  </si>
  <si>
    <t xml:space="preserve">Otlučení cementových omítek vnitřních stěn do 50 % </t>
  </si>
  <si>
    <t>odstranění cementové lepící malty do 10 cm</t>
  </si>
  <si>
    <t>978059631R00</t>
  </si>
  <si>
    <t xml:space="preserve">Odsekání obkladů stěn nad 2 m2 </t>
  </si>
  <si>
    <t>- hutné obklady se solnou glazurou</t>
  </si>
  <si>
    <t>2NP - část I:10,5*3,28*2-0,9*2*4</t>
  </si>
  <si>
    <t>1NP - část I:(5,6+0,6+2,2+0,15+5,6+0,15+5,42+5,95+1,41+1,7+4,27+0,6)*3,37-1,5*2,37-1,32*1,97-0,9*2*2-0,6*2</t>
  </si>
  <si>
    <t>schodiště:2,94*2,3+1,7*0,6</t>
  </si>
  <si>
    <t>(1,8*6,4+(1,65+1,5)*6,04+2,7*5,15+(1,5+1,65)*4,26+1,8*3,77)</t>
  </si>
  <si>
    <t>-0,35*3,18*5</t>
  </si>
  <si>
    <t>-0,35*1,4*5</t>
  </si>
  <si>
    <t>mřížky:-0,9*0,675*6</t>
  </si>
  <si>
    <t>-1,3*0,675</t>
  </si>
  <si>
    <t>99</t>
  </si>
  <si>
    <t>Staveništní přesun hmot</t>
  </si>
  <si>
    <t>999281105R00</t>
  </si>
  <si>
    <t xml:space="preserve">Přesun hmot pro opravy a údržbu do výšky 6 m </t>
  </si>
  <si>
    <t>t</t>
  </si>
  <si>
    <t>784</t>
  </si>
  <si>
    <t>Malby</t>
  </si>
  <si>
    <t>784195312R00</t>
  </si>
  <si>
    <t xml:space="preserve">Malba otěruvzdorná, bílá, bez penetrace, 2 x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</si>
  <si>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</si>
  <si>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</si>
  <si>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</si>
  <si>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</si>
  <si>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</si>
  <si>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</si>
  <si>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</si>
  <si>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</si>
  <si>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</si>
  <si>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</si>
  <si>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979087113R00</t>
  </si>
  <si>
    <t xml:space="preserve">Nakládání vybouraných hmot na dopravní prostředky </t>
  </si>
  <si>
    <t>979990001R00</t>
  </si>
  <si>
    <t xml:space="preserve">Poplatek za skládku stavební suti </t>
  </si>
  <si>
    <t>Zařízení staveniště</t>
  </si>
  <si>
    <t>Kompletační činnost (IČD)</t>
  </si>
  <si>
    <t>II. část - Architektonicko-stavební řešení</t>
  </si>
  <si>
    <t>Renova vnitřních povrchů - 2.etapa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</si>
</sst>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I27" sqref="I2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a</v>
      </c>
      <c r="D2" s="5" t="str">
        <f>Rekapitulace!G2</f>
        <v>II. část - Architektonicko-stavební řešení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155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2"/>
      <c r="D8" s="212"/>
      <c r="E8" s="213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2">
        <f>Projektant</f>
        <v>0</v>
      </c>
      <c r="D9" s="212"/>
      <c r="E9" s="213"/>
      <c r="F9" s="13"/>
      <c r="G9" s="34"/>
      <c r="H9" s="35"/>
    </row>
    <row r="10" spans="1:57">
      <c r="A10" s="29" t="s">
        <v>14</v>
      </c>
      <c r="B10" s="13"/>
      <c r="C10" s="212"/>
      <c r="D10" s="212"/>
      <c r="E10" s="212"/>
      <c r="F10" s="36"/>
      <c r="G10" s="37"/>
      <c r="H10" s="38"/>
    </row>
    <row r="11" spans="1:57" ht="13.5" customHeight="1">
      <c r="A11" s="29" t="s">
        <v>15</v>
      </c>
      <c r="B11" s="13"/>
      <c r="C11" s="212"/>
      <c r="D11" s="212"/>
      <c r="E11" s="212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4"/>
      <c r="D12" s="214"/>
      <c r="E12" s="214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Rekapitulace!A19</f>
        <v>Zařízení staveniště</v>
      </c>
      <c r="E15" s="58"/>
      <c r="F15" s="59"/>
      <c r="G15" s="56">
        <f>Rekapitulace!I19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Rekapitulace!A20</f>
        <v>Kompletační činnost (IČD)</v>
      </c>
      <c r="E16" s="60"/>
      <c r="F16" s="61"/>
      <c r="G16" s="56">
        <f>Rekapitulace!I20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5" t="s">
        <v>33</v>
      </c>
      <c r="B23" s="216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205">
        <v>43508</v>
      </c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207">
        <f>C23-F32</f>
        <v>0</v>
      </c>
      <c r="G30" s="208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207">
        <f>ROUND(PRODUCT(F30,C31/100),0)</f>
        <v>0</v>
      </c>
      <c r="G31" s="208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7">
        <v>0</v>
      </c>
      <c r="G32" s="208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7">
        <f>ROUND(PRODUCT(F32,C33/100),0)</f>
        <v>0</v>
      </c>
      <c r="G33" s="208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9">
        <f>ROUND(SUM(F30:F33),0)</f>
        <v>0</v>
      </c>
      <c r="G34" s="210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11"/>
      <c r="C37" s="211"/>
      <c r="D37" s="211"/>
      <c r="E37" s="211"/>
      <c r="F37" s="211"/>
      <c r="G37" s="211"/>
      <c r="H37" t="s">
        <v>5</v>
      </c>
    </row>
    <row r="38" spans="1:8" ht="12.75" customHeight="1">
      <c r="A38" s="96"/>
      <c r="B38" s="211"/>
      <c r="C38" s="211"/>
      <c r="D38" s="211"/>
      <c r="E38" s="211"/>
      <c r="F38" s="211"/>
      <c r="G38" s="211"/>
      <c r="H38" t="s">
        <v>5</v>
      </c>
    </row>
    <row r="39" spans="1:8">
      <c r="A39" s="96"/>
      <c r="B39" s="211"/>
      <c r="C39" s="211"/>
      <c r="D39" s="211"/>
      <c r="E39" s="211"/>
      <c r="F39" s="211"/>
      <c r="G39" s="211"/>
      <c r="H39" t="s">
        <v>5</v>
      </c>
    </row>
    <row r="40" spans="1:8">
      <c r="A40" s="96"/>
      <c r="B40" s="211"/>
      <c r="C40" s="211"/>
      <c r="D40" s="211"/>
      <c r="E40" s="211"/>
      <c r="F40" s="211"/>
      <c r="G40" s="211"/>
      <c r="H40" t="s">
        <v>5</v>
      </c>
    </row>
    <row r="41" spans="1:8">
      <c r="A41" s="96"/>
      <c r="B41" s="211"/>
      <c r="C41" s="211"/>
      <c r="D41" s="211"/>
      <c r="E41" s="211"/>
      <c r="F41" s="211"/>
      <c r="G41" s="211"/>
      <c r="H41" t="s">
        <v>5</v>
      </c>
    </row>
    <row r="42" spans="1:8">
      <c r="A42" s="96"/>
      <c r="B42" s="211"/>
      <c r="C42" s="211"/>
      <c r="D42" s="211"/>
      <c r="E42" s="211"/>
      <c r="F42" s="211"/>
      <c r="G42" s="211"/>
      <c r="H42" t="s">
        <v>5</v>
      </c>
    </row>
    <row r="43" spans="1:8">
      <c r="A43" s="96"/>
      <c r="B43" s="211"/>
      <c r="C43" s="211"/>
      <c r="D43" s="211"/>
      <c r="E43" s="211"/>
      <c r="F43" s="211"/>
      <c r="G43" s="211"/>
      <c r="H43" t="s">
        <v>5</v>
      </c>
    </row>
    <row r="44" spans="1:8">
      <c r="A44" s="96"/>
      <c r="B44" s="211"/>
      <c r="C44" s="211"/>
      <c r="D44" s="211"/>
      <c r="E44" s="211"/>
      <c r="F44" s="211"/>
      <c r="G44" s="211"/>
      <c r="H44" t="s">
        <v>5</v>
      </c>
    </row>
    <row r="45" spans="1:8" ht="0.75" customHeight="1">
      <c r="A45" s="96"/>
      <c r="B45" s="211"/>
      <c r="C45" s="211"/>
      <c r="D45" s="211"/>
      <c r="E45" s="211"/>
      <c r="F45" s="211"/>
      <c r="G45" s="211"/>
      <c r="H45" t="s">
        <v>5</v>
      </c>
    </row>
    <row r="46" spans="1:8">
      <c r="B46" s="206"/>
      <c r="C46" s="206"/>
      <c r="D46" s="206"/>
      <c r="E46" s="206"/>
      <c r="F46" s="206"/>
      <c r="G46" s="206"/>
    </row>
    <row r="47" spans="1:8">
      <c r="B47" s="206"/>
      <c r="C47" s="206"/>
      <c r="D47" s="206"/>
      <c r="E47" s="206"/>
      <c r="F47" s="206"/>
      <c r="G47" s="206"/>
    </row>
    <row r="48" spans="1:8">
      <c r="B48" s="206"/>
      <c r="C48" s="206"/>
      <c r="D48" s="206"/>
      <c r="E48" s="206"/>
      <c r="F48" s="206"/>
      <c r="G48" s="206"/>
    </row>
    <row r="49" spans="2:7">
      <c r="B49" s="206"/>
      <c r="C49" s="206"/>
      <c r="D49" s="206"/>
      <c r="E49" s="206"/>
      <c r="F49" s="206"/>
      <c r="G49" s="206"/>
    </row>
    <row r="50" spans="2:7">
      <c r="B50" s="206"/>
      <c r="C50" s="206"/>
      <c r="D50" s="206"/>
      <c r="E50" s="206"/>
      <c r="F50" s="206"/>
      <c r="G50" s="206"/>
    </row>
    <row r="51" spans="2:7">
      <c r="B51" s="206"/>
      <c r="C51" s="206"/>
      <c r="D51" s="206"/>
      <c r="E51" s="206"/>
      <c r="F51" s="206"/>
      <c r="G51" s="206"/>
    </row>
    <row r="52" spans="2:7">
      <c r="B52" s="206"/>
      <c r="C52" s="206"/>
      <c r="D52" s="206"/>
      <c r="E52" s="206"/>
      <c r="F52" s="206"/>
      <c r="G52" s="206"/>
    </row>
    <row r="53" spans="2:7">
      <c r="B53" s="206"/>
      <c r="C53" s="206"/>
      <c r="D53" s="206"/>
      <c r="E53" s="206"/>
      <c r="F53" s="206"/>
      <c r="G53" s="206"/>
    </row>
    <row r="54" spans="2:7">
      <c r="B54" s="206"/>
      <c r="C54" s="206"/>
      <c r="D54" s="206"/>
      <c r="E54" s="206"/>
      <c r="F54" s="206"/>
      <c r="G54" s="206"/>
    </row>
    <row r="55" spans="2:7">
      <c r="B55" s="206"/>
      <c r="C55" s="206"/>
      <c r="D55" s="206"/>
      <c r="E55" s="206"/>
      <c r="F55" s="206"/>
      <c r="G55" s="20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V72"/>
  <sheetViews>
    <sheetView workbookViewId="0">
      <selection activeCell="G2" sqref="G2:I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>
      <c r="A1" s="217" t="s">
        <v>48</v>
      </c>
      <c r="B1" s="218"/>
      <c r="C1" s="97" t="str">
        <f>CONCATENATE(cislostavby," ",nazevstavby)</f>
        <v>PS97-2018 Objekt 29. dubna259/33, Ostrava - Výškovice</v>
      </c>
      <c r="D1" s="98"/>
      <c r="E1" s="99"/>
      <c r="F1" s="98"/>
      <c r="G1" s="100" t="s">
        <v>49</v>
      </c>
      <c r="H1" s="101" t="s">
        <v>79</v>
      </c>
      <c r="I1" s="102"/>
    </row>
    <row r="2" spans="1:256" ht="13.5" thickBot="1">
      <c r="A2" s="219" t="s">
        <v>50</v>
      </c>
      <c r="B2" s="220"/>
      <c r="C2" s="103" t="str">
        <f>CONCATENATE(cisloobjektu," ",nazevobjektu)</f>
        <v>SO 01 Renova vnitřních povrchů - 2.etapa</v>
      </c>
      <c r="D2" s="104"/>
      <c r="E2" s="105"/>
      <c r="F2" s="104"/>
      <c r="G2" s="221" t="s">
        <v>154</v>
      </c>
      <c r="H2" s="222"/>
      <c r="I2" s="223"/>
    </row>
    <row r="3" spans="1:256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256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256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256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256" s="35" customFormat="1">
      <c r="A7" s="201" t="str">
        <f>Položky!B7</f>
        <v>61</v>
      </c>
      <c r="B7" s="115" t="str">
        <f>Položky!C7</f>
        <v>Upravy povrchů vnitřní</v>
      </c>
      <c r="C7" s="66"/>
      <c r="D7" s="116"/>
      <c r="E7" s="202">
        <f>Položky!BA21</f>
        <v>0</v>
      </c>
      <c r="F7" s="203">
        <f>Položky!BB21</f>
        <v>0</v>
      </c>
      <c r="G7" s="203">
        <f>Položky!BC21</f>
        <v>0</v>
      </c>
      <c r="H7" s="203">
        <f>Položky!BD21</f>
        <v>0</v>
      </c>
      <c r="I7" s="204">
        <f>Položky!BE21</f>
        <v>0</v>
      </c>
    </row>
    <row r="8" spans="1:256" s="35" customFormat="1">
      <c r="A8" s="201" t="str">
        <f>Položky!B22</f>
        <v>94</v>
      </c>
      <c r="B8" s="115" t="str">
        <f>Položky!C22</f>
        <v>Lešení a stavební výtahy</v>
      </c>
      <c r="C8" s="66"/>
      <c r="D8" s="116"/>
      <c r="E8" s="202">
        <f>Položky!BA24</f>
        <v>0</v>
      </c>
      <c r="F8" s="203">
        <f>Položky!BB24</f>
        <v>0</v>
      </c>
      <c r="G8" s="203">
        <f>Položky!BC24</f>
        <v>0</v>
      </c>
      <c r="H8" s="203">
        <f>Položky!BD24</f>
        <v>0</v>
      </c>
      <c r="I8" s="204">
        <f>Položky!BE24</f>
        <v>0</v>
      </c>
    </row>
    <row r="9" spans="1:256" s="35" customFormat="1">
      <c r="A9" s="201" t="str">
        <f>Položky!B25</f>
        <v>95</v>
      </c>
      <c r="B9" s="115" t="str">
        <f>Položky!C25</f>
        <v>Dokončovací konstrukce na pozemních stavbách</v>
      </c>
      <c r="C9" s="66"/>
      <c r="D9" s="116"/>
      <c r="E9" s="202">
        <f>Položky!BA31</f>
        <v>0</v>
      </c>
      <c r="F9" s="203">
        <f>Položky!BB31</f>
        <v>0</v>
      </c>
      <c r="G9" s="203">
        <f>Položky!BC31</f>
        <v>0</v>
      </c>
      <c r="H9" s="203">
        <f>Položky!BD31</f>
        <v>0</v>
      </c>
      <c r="I9" s="204">
        <f>Položky!BE31</f>
        <v>0</v>
      </c>
    </row>
    <row r="10" spans="1:256" s="35" customFormat="1">
      <c r="A10" s="201" t="str">
        <f>Položky!B32</f>
        <v>97</v>
      </c>
      <c r="B10" s="115" t="str">
        <f>Položky!C32</f>
        <v>Prorážení otvorů</v>
      </c>
      <c r="C10" s="66"/>
      <c r="D10" s="116"/>
      <c r="E10" s="202">
        <f>Položky!BA46</f>
        <v>0</v>
      </c>
      <c r="F10" s="203">
        <f>Položky!BB46</f>
        <v>0</v>
      </c>
      <c r="G10" s="203">
        <f>Položky!BC46</f>
        <v>0</v>
      </c>
      <c r="H10" s="203">
        <f>Položky!BD46</f>
        <v>0</v>
      </c>
      <c r="I10" s="204">
        <f>Položky!BE46</f>
        <v>0</v>
      </c>
    </row>
    <row r="11" spans="1:256" s="35" customFormat="1">
      <c r="A11" s="201" t="str">
        <f>Položky!B47</f>
        <v>99</v>
      </c>
      <c r="B11" s="115" t="str">
        <f>Položky!C47</f>
        <v>Staveništní přesun hmot</v>
      </c>
      <c r="C11" s="66"/>
      <c r="D11" s="116"/>
      <c r="E11" s="202">
        <f>Položky!BA49</f>
        <v>0</v>
      </c>
      <c r="F11" s="203">
        <f>Položky!BB49</f>
        <v>0</v>
      </c>
      <c r="G11" s="203">
        <f>Položky!BC49</f>
        <v>0</v>
      </c>
      <c r="H11" s="203">
        <f>Položky!BD49</f>
        <v>0</v>
      </c>
      <c r="I11" s="204">
        <f>Položky!BE49</f>
        <v>0</v>
      </c>
    </row>
    <row r="12" spans="1:256" s="35" customFormat="1">
      <c r="A12" s="201" t="str">
        <f>Položky!B50</f>
        <v>784</v>
      </c>
      <c r="B12" s="115" t="str">
        <f>Položky!C50</f>
        <v>Malby</v>
      </c>
      <c r="C12" s="66"/>
      <c r="D12" s="116"/>
      <c r="E12" s="202">
        <f>Položky!BA52</f>
        <v>0</v>
      </c>
      <c r="F12" s="203">
        <f>Položky!BB52</f>
        <v>0</v>
      </c>
      <c r="G12" s="203">
        <f>Položky!BC52</f>
        <v>0</v>
      </c>
      <c r="H12" s="203">
        <f>Položky!BD52</f>
        <v>0</v>
      </c>
      <c r="I12" s="204">
        <f>Položky!BE52</f>
        <v>0</v>
      </c>
    </row>
    <row r="13" spans="1:256" s="35" customFormat="1" ht="13.5" thickBot="1">
      <c r="A13" s="201" t="str">
        <f>Položky!B53</f>
        <v>D96</v>
      </c>
      <c r="B13" s="115" t="str">
        <f>Položky!C53</f>
        <v>Přesuny suti a vybouraných hmot</v>
      </c>
      <c r="C13" s="66"/>
      <c r="D13" s="116"/>
      <c r="E13" s="202">
        <f>Položky!BA60</f>
        <v>0</v>
      </c>
      <c r="F13" s="203">
        <f>Položky!BB60</f>
        <v>0</v>
      </c>
      <c r="G13" s="203">
        <f>Položky!BC60</f>
        <v>0</v>
      </c>
      <c r="H13" s="203">
        <f>Položky!BD60</f>
        <v>0</v>
      </c>
      <c r="I13" s="204">
        <f>Položky!BE60</f>
        <v>0</v>
      </c>
    </row>
    <row r="14" spans="1:256" ht="13.5" thickBot="1">
      <c r="A14" s="117"/>
      <c r="B14" s="118" t="s">
        <v>57</v>
      </c>
      <c r="C14" s="118"/>
      <c r="D14" s="119"/>
      <c r="E14" s="120">
        <f>SUM(E7:E13)</f>
        <v>0</v>
      </c>
      <c r="F14" s="121">
        <f>SUM(F7:F13)</f>
        <v>0</v>
      </c>
      <c r="G14" s="121">
        <f>SUM(G7:G13)</f>
        <v>0</v>
      </c>
      <c r="H14" s="121">
        <f>SUM(H7:H13)</f>
        <v>0</v>
      </c>
      <c r="I14" s="122">
        <f>SUM(I7:I13)</f>
        <v>0</v>
      </c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  <c r="BR14" s="123"/>
      <c r="BS14" s="123"/>
      <c r="BT14" s="123"/>
      <c r="BU14" s="123"/>
      <c r="BV14" s="123"/>
      <c r="BW14" s="123"/>
      <c r="BX14" s="123"/>
      <c r="BY14" s="123"/>
      <c r="BZ14" s="123"/>
      <c r="CA14" s="123"/>
      <c r="CB14" s="123"/>
      <c r="CC14" s="123"/>
      <c r="CD14" s="123"/>
      <c r="CE14" s="123"/>
      <c r="CF14" s="123"/>
      <c r="CG14" s="123"/>
      <c r="CH14" s="123"/>
      <c r="CI14" s="123"/>
      <c r="CJ14" s="123"/>
      <c r="CK14" s="123"/>
      <c r="CL14" s="123"/>
      <c r="CM14" s="123"/>
      <c r="CN14" s="123"/>
      <c r="CO14" s="123"/>
      <c r="CP14" s="123"/>
      <c r="CQ14" s="123"/>
      <c r="CR14" s="123"/>
      <c r="CS14" s="123"/>
      <c r="CT14" s="123"/>
      <c r="CU14" s="123"/>
      <c r="CV14" s="123"/>
      <c r="CW14" s="123"/>
      <c r="CX14" s="123"/>
      <c r="CY14" s="123"/>
      <c r="CZ14" s="123"/>
      <c r="DA14" s="123"/>
      <c r="DB14" s="123"/>
      <c r="DC14" s="123"/>
      <c r="DD14" s="123"/>
      <c r="DE14" s="123"/>
      <c r="DF14" s="123"/>
      <c r="DG14" s="123"/>
      <c r="DH14" s="123"/>
      <c r="DI14" s="123"/>
      <c r="DJ14" s="123"/>
      <c r="DK14" s="123"/>
      <c r="DL14" s="123"/>
      <c r="DM14" s="123"/>
      <c r="DN14" s="123"/>
      <c r="DO14" s="123"/>
      <c r="DP14" s="123"/>
      <c r="DQ14" s="123"/>
      <c r="DR14" s="123"/>
      <c r="DS14" s="123"/>
      <c r="DT14" s="123"/>
      <c r="DU14" s="123"/>
      <c r="DV14" s="123"/>
      <c r="DW14" s="123"/>
      <c r="DX14" s="123"/>
      <c r="DY14" s="123"/>
      <c r="DZ14" s="123"/>
      <c r="EA14" s="123"/>
      <c r="EB14" s="123"/>
      <c r="EC14" s="123"/>
      <c r="ED14" s="123"/>
      <c r="EE14" s="123"/>
      <c r="EF14" s="123"/>
      <c r="EG14" s="123"/>
      <c r="EH14" s="123"/>
      <c r="EI14" s="123"/>
      <c r="EJ14" s="123"/>
      <c r="EK14" s="123"/>
      <c r="EL14" s="123"/>
      <c r="EM14" s="123"/>
      <c r="EN14" s="123"/>
      <c r="EO14" s="123"/>
      <c r="EP14" s="123"/>
      <c r="EQ14" s="123"/>
      <c r="ER14" s="123"/>
      <c r="ES14" s="123"/>
      <c r="ET14" s="123"/>
      <c r="EU14" s="123"/>
      <c r="EV14" s="123"/>
      <c r="EW14" s="123"/>
      <c r="EX14" s="123"/>
      <c r="EY14" s="123"/>
      <c r="EZ14" s="123"/>
      <c r="FA14" s="123"/>
      <c r="FB14" s="123"/>
      <c r="FC14" s="123"/>
      <c r="FD14" s="123"/>
      <c r="FE14" s="123"/>
      <c r="FF14" s="123"/>
      <c r="FG14" s="123"/>
      <c r="FH14" s="123"/>
      <c r="FI14" s="123"/>
      <c r="FJ14" s="123"/>
      <c r="FK14" s="123"/>
      <c r="FL14" s="123"/>
      <c r="FM14" s="123"/>
      <c r="FN14" s="123"/>
      <c r="FO14" s="123"/>
      <c r="FP14" s="123"/>
      <c r="FQ14" s="123"/>
      <c r="FR14" s="123"/>
      <c r="FS14" s="123"/>
      <c r="FT14" s="123"/>
      <c r="FU14" s="123"/>
      <c r="FV14" s="123"/>
      <c r="FW14" s="123"/>
      <c r="FX14" s="123"/>
      <c r="FY14" s="123"/>
      <c r="FZ14" s="123"/>
      <c r="GA14" s="123"/>
      <c r="GB14" s="123"/>
      <c r="GC14" s="123"/>
      <c r="GD14" s="123"/>
      <c r="GE14" s="123"/>
      <c r="GF14" s="123"/>
      <c r="GG14" s="123"/>
      <c r="GH14" s="123"/>
      <c r="GI14" s="123"/>
      <c r="GJ14" s="123"/>
      <c r="GK14" s="123"/>
      <c r="GL14" s="123"/>
      <c r="GM14" s="123"/>
      <c r="GN14" s="123"/>
      <c r="GO14" s="123"/>
      <c r="GP14" s="123"/>
      <c r="GQ14" s="123"/>
      <c r="GR14" s="123"/>
      <c r="GS14" s="123"/>
      <c r="GT14" s="123"/>
      <c r="GU14" s="123"/>
      <c r="GV14" s="123"/>
      <c r="GW14" s="123"/>
      <c r="GX14" s="123"/>
      <c r="GY14" s="123"/>
      <c r="GZ14" s="123"/>
      <c r="HA14" s="123"/>
      <c r="HB14" s="123"/>
      <c r="HC14" s="123"/>
      <c r="HD14" s="123"/>
      <c r="HE14" s="123"/>
      <c r="HF14" s="123"/>
      <c r="HG14" s="123"/>
      <c r="HH14" s="123"/>
      <c r="HI14" s="123"/>
      <c r="HJ14" s="123"/>
      <c r="HK14" s="123"/>
      <c r="HL14" s="123"/>
      <c r="HM14" s="123"/>
      <c r="HN14" s="123"/>
      <c r="HO14" s="123"/>
      <c r="HP14" s="123"/>
      <c r="HQ14" s="123"/>
      <c r="HR14" s="123"/>
      <c r="HS14" s="123"/>
      <c r="HT14" s="123"/>
      <c r="HU14" s="123"/>
      <c r="HV14" s="123"/>
      <c r="HW14" s="123"/>
      <c r="HX14" s="123"/>
      <c r="HY14" s="123"/>
      <c r="HZ14" s="123"/>
      <c r="IA14" s="123"/>
      <c r="IB14" s="123"/>
      <c r="IC14" s="123"/>
      <c r="ID14" s="123"/>
      <c r="IE14" s="123"/>
      <c r="IF14" s="123"/>
      <c r="IG14" s="123"/>
      <c r="IH14" s="123"/>
      <c r="II14" s="123"/>
      <c r="IJ14" s="123"/>
      <c r="IK14" s="123"/>
      <c r="IL14" s="123"/>
      <c r="IM14" s="123"/>
      <c r="IN14" s="123"/>
      <c r="IO14" s="123"/>
      <c r="IP14" s="123"/>
      <c r="IQ14" s="123"/>
      <c r="IR14" s="123"/>
      <c r="IS14" s="123"/>
      <c r="IT14" s="123"/>
      <c r="IU14" s="123"/>
      <c r="IV14" s="123"/>
    </row>
    <row r="15" spans="1:256">
      <c r="A15" s="66"/>
      <c r="B15" s="66"/>
      <c r="C15" s="66"/>
      <c r="D15" s="66"/>
      <c r="E15" s="66"/>
      <c r="F15" s="66"/>
      <c r="G15" s="66"/>
      <c r="H15" s="66"/>
      <c r="I15" s="66"/>
    </row>
    <row r="16" spans="1:256" ht="18">
      <c r="A16" s="107" t="s">
        <v>58</v>
      </c>
      <c r="B16" s="107"/>
      <c r="C16" s="107"/>
      <c r="D16" s="107"/>
      <c r="E16" s="107"/>
      <c r="F16" s="107"/>
      <c r="G16" s="124"/>
      <c r="H16" s="107"/>
      <c r="I16" s="107"/>
      <c r="BA16" s="41"/>
      <c r="BB16" s="41"/>
      <c r="BC16" s="41"/>
      <c r="BD16" s="41"/>
      <c r="BE16" s="41"/>
    </row>
    <row r="17" spans="1:53" ht="13.5" thickBot="1">
      <c r="A17" s="77"/>
      <c r="B17" s="77"/>
      <c r="C17" s="77"/>
      <c r="D17" s="77"/>
      <c r="E17" s="77"/>
      <c r="F17" s="77"/>
      <c r="G17" s="77"/>
      <c r="H17" s="77"/>
      <c r="I17" s="77"/>
    </row>
    <row r="18" spans="1:53">
      <c r="A18" s="71" t="s">
        <v>59</v>
      </c>
      <c r="B18" s="72"/>
      <c r="C18" s="72"/>
      <c r="D18" s="125"/>
      <c r="E18" s="126" t="s">
        <v>60</v>
      </c>
      <c r="F18" s="127" t="s">
        <v>61</v>
      </c>
      <c r="G18" s="128" t="s">
        <v>62</v>
      </c>
      <c r="H18" s="129"/>
      <c r="I18" s="130" t="s">
        <v>60</v>
      </c>
    </row>
    <row r="19" spans="1:53">
      <c r="A19" s="64" t="s">
        <v>152</v>
      </c>
      <c r="B19" s="55"/>
      <c r="C19" s="55"/>
      <c r="D19" s="131"/>
      <c r="E19" s="132"/>
      <c r="F19" s="133"/>
      <c r="G19" s="134">
        <f>CHOOSE(BA19+1,HSV+PSV,HSV+PSV+Mont,HSV+PSV+Dodavka+Mont,HSV,PSV,Mont,Dodavka,Mont+Dodavka,0)</f>
        <v>0</v>
      </c>
      <c r="H19" s="135"/>
      <c r="I19" s="136">
        <f>E19+F19*G19/100</f>
        <v>0</v>
      </c>
      <c r="BA19">
        <v>1</v>
      </c>
    </row>
    <row r="20" spans="1:53">
      <c r="A20" s="64" t="s">
        <v>153</v>
      </c>
      <c r="B20" s="55"/>
      <c r="C20" s="55"/>
      <c r="D20" s="131"/>
      <c r="E20" s="132"/>
      <c r="F20" s="133"/>
      <c r="G20" s="134">
        <f>CHOOSE(BA20+1,HSV+PSV,HSV+PSV+Mont,HSV+PSV+Dodavka+Mont,HSV,PSV,Mont,Dodavka,Mont+Dodavka,0)</f>
        <v>0</v>
      </c>
      <c r="H20" s="135"/>
      <c r="I20" s="136">
        <f>E20+F20*G20/100</f>
        <v>0</v>
      </c>
      <c r="BA20">
        <v>2</v>
      </c>
    </row>
    <row r="21" spans="1:53" ht="13.5" thickBot="1">
      <c r="A21" s="137"/>
      <c r="B21" s="138" t="s">
        <v>63</v>
      </c>
      <c r="C21" s="139"/>
      <c r="D21" s="140"/>
      <c r="E21" s="141"/>
      <c r="F21" s="142"/>
      <c r="G21" s="142"/>
      <c r="H21" s="224">
        <f>SUM(I19:I20)</f>
        <v>0</v>
      </c>
      <c r="I21" s="225"/>
    </row>
    <row r="23" spans="1:53">
      <c r="B23" s="123"/>
      <c r="F23" s="143"/>
      <c r="G23" s="144"/>
      <c r="H23" s="144"/>
      <c r="I23" s="145"/>
    </row>
    <row r="24" spans="1:53">
      <c r="F24" s="143"/>
      <c r="G24" s="144"/>
      <c r="H24" s="144"/>
      <c r="I24" s="145"/>
    </row>
    <row r="25" spans="1:53">
      <c r="F25" s="143"/>
      <c r="G25" s="144"/>
      <c r="H25" s="144"/>
      <c r="I25" s="145"/>
    </row>
    <row r="26" spans="1:53"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3"/>
  <sheetViews>
    <sheetView showGridLines="0" showZeros="0" tabSelected="1" zoomScaleNormal="100" workbookViewId="0">
      <selection activeCell="K32" sqref="K32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285156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285156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285156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285156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285156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285156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285156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285156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285156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285156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285156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285156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285156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285156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285156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285156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285156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285156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285156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285156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285156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285156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285156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285156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285156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285156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285156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285156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285156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285156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285156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285156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285156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285156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285156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285156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285156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285156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285156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285156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285156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285156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285156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285156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285156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285156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285156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285156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285156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285156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285156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285156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285156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285156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285156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285156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285156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285156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285156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285156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285156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285156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28515625" style="146" customWidth="1"/>
    <col min="16141" max="16141" width="45.28515625" style="146" customWidth="1"/>
    <col min="16142" max="16384" width="9.140625" style="146"/>
  </cols>
  <sheetData>
    <row r="1" spans="1:104" ht="15.75">
      <c r="A1" s="231" t="s">
        <v>75</v>
      </c>
      <c r="B1" s="231"/>
      <c r="C1" s="231"/>
      <c r="D1" s="231"/>
      <c r="E1" s="231"/>
      <c r="F1" s="231"/>
      <c r="G1" s="231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48</v>
      </c>
      <c r="B3" s="218"/>
      <c r="C3" s="97" t="str">
        <f>CONCATENATE(cislostavby," ",nazevstavby)</f>
        <v>PS97-2018 Objekt 29. dubna259/33, Ostrava - Výškovice</v>
      </c>
      <c r="D3" s="151"/>
      <c r="E3" s="152" t="s">
        <v>64</v>
      </c>
      <c r="F3" s="153" t="str">
        <f>Rekapitulace!H1</f>
        <v>a</v>
      </c>
      <c r="G3" s="154"/>
    </row>
    <row r="4" spans="1:104" ht="13.5" thickBot="1">
      <c r="A4" s="232" t="s">
        <v>50</v>
      </c>
      <c r="B4" s="220"/>
      <c r="C4" s="103" t="str">
        <f>CONCATENATE(cisloobjektu," ",nazevobjektu)</f>
        <v>SO 01 Renova vnitřních povrchů - 2.etapa</v>
      </c>
      <c r="D4" s="155"/>
      <c r="E4" s="233" t="str">
        <f>Rekapitulace!G2</f>
        <v>II. část - Architektonicko-stavební řešení</v>
      </c>
      <c r="F4" s="234"/>
      <c r="G4" s="235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80</v>
      </c>
      <c r="C7" s="165" t="s">
        <v>81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82</v>
      </c>
      <c r="C8" s="173" t="s">
        <v>83</v>
      </c>
      <c r="D8" s="174" t="s">
        <v>84</v>
      </c>
      <c r="E8" s="175">
        <v>224.0256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5.2399999999999999E-3</v>
      </c>
    </row>
    <row r="9" spans="1:104">
      <c r="A9" s="171">
        <v>2</v>
      </c>
      <c r="B9" s="172" t="s">
        <v>85</v>
      </c>
      <c r="C9" s="173" t="s">
        <v>86</v>
      </c>
      <c r="D9" s="174" t="s">
        <v>84</v>
      </c>
      <c r="E9" s="175">
        <v>224.0256</v>
      </c>
      <c r="F9" s="175">
        <v>0</v>
      </c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5.0000000000000001E-3</v>
      </c>
    </row>
    <row r="10" spans="1:104">
      <c r="A10" s="171">
        <v>3</v>
      </c>
      <c r="B10" s="172" t="s">
        <v>87</v>
      </c>
      <c r="C10" s="173" t="s">
        <v>88</v>
      </c>
      <c r="D10" s="174" t="s">
        <v>84</v>
      </c>
      <c r="E10" s="175">
        <v>64.936000000000007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4.0000000000000003E-5</v>
      </c>
    </row>
    <row r="11" spans="1:104">
      <c r="A11" s="178"/>
      <c r="B11" s="181"/>
      <c r="C11" s="226" t="s">
        <v>89</v>
      </c>
      <c r="D11" s="227"/>
      <c r="E11" s="182">
        <v>10.8</v>
      </c>
      <c r="F11" s="183"/>
      <c r="G11" s="184"/>
      <c r="M11" s="180" t="s">
        <v>89</v>
      </c>
      <c r="O11" s="170"/>
    </row>
    <row r="12" spans="1:104">
      <c r="A12" s="178"/>
      <c r="B12" s="181"/>
      <c r="C12" s="226" t="s">
        <v>90</v>
      </c>
      <c r="D12" s="227"/>
      <c r="E12" s="182">
        <v>3.645</v>
      </c>
      <c r="F12" s="183"/>
      <c r="G12" s="184"/>
      <c r="M12" s="180" t="s">
        <v>90</v>
      </c>
      <c r="O12" s="170"/>
    </row>
    <row r="13" spans="1:104">
      <c r="A13" s="178"/>
      <c r="B13" s="181"/>
      <c r="C13" s="226" t="s">
        <v>91</v>
      </c>
      <c r="D13" s="227"/>
      <c r="E13" s="182">
        <v>3.4775</v>
      </c>
      <c r="F13" s="183"/>
      <c r="G13" s="184"/>
      <c r="M13" s="180" t="s">
        <v>91</v>
      </c>
      <c r="O13" s="170"/>
    </row>
    <row r="14" spans="1:104">
      <c r="A14" s="178"/>
      <c r="B14" s="181"/>
      <c r="C14" s="226" t="s">
        <v>92</v>
      </c>
      <c r="D14" s="227"/>
      <c r="E14" s="182">
        <v>23.436</v>
      </c>
      <c r="F14" s="183"/>
      <c r="G14" s="184"/>
      <c r="M14" s="180" t="s">
        <v>92</v>
      </c>
      <c r="O14" s="170"/>
    </row>
    <row r="15" spans="1:104">
      <c r="A15" s="178"/>
      <c r="B15" s="181"/>
      <c r="C15" s="226" t="s">
        <v>93</v>
      </c>
      <c r="D15" s="227"/>
      <c r="E15" s="182">
        <v>13.2</v>
      </c>
      <c r="F15" s="183"/>
      <c r="G15" s="184"/>
      <c r="M15" s="180" t="s">
        <v>93</v>
      </c>
      <c r="O15" s="170"/>
    </row>
    <row r="16" spans="1:104">
      <c r="A16" s="178"/>
      <c r="B16" s="181"/>
      <c r="C16" s="226" t="s">
        <v>94</v>
      </c>
      <c r="D16" s="227"/>
      <c r="E16" s="182">
        <v>5.5650000000000004</v>
      </c>
      <c r="F16" s="183"/>
      <c r="G16" s="184"/>
      <c r="M16" s="180" t="s">
        <v>94</v>
      </c>
      <c r="O16" s="170"/>
    </row>
    <row r="17" spans="1:104">
      <c r="A17" s="178"/>
      <c r="B17" s="181"/>
      <c r="C17" s="226" t="s">
        <v>95</v>
      </c>
      <c r="D17" s="227"/>
      <c r="E17" s="182">
        <v>4.8125</v>
      </c>
      <c r="F17" s="183"/>
      <c r="G17" s="184"/>
      <c r="M17" s="180" t="s">
        <v>95</v>
      </c>
      <c r="O17" s="170"/>
    </row>
    <row r="18" spans="1:104" ht="22.5">
      <c r="A18" s="171">
        <v>4</v>
      </c>
      <c r="B18" s="172" t="s">
        <v>96</v>
      </c>
      <c r="C18" s="173" t="s">
        <v>97</v>
      </c>
      <c r="D18" s="174" t="s">
        <v>84</v>
      </c>
      <c r="E18" s="175">
        <v>224.0256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1.554E-2</v>
      </c>
    </row>
    <row r="19" spans="1:104">
      <c r="A19" s="171">
        <v>5</v>
      </c>
      <c r="B19" s="172" t="s">
        <v>98</v>
      </c>
      <c r="C19" s="173" t="s">
        <v>99</v>
      </c>
      <c r="D19" s="174" t="s">
        <v>84</v>
      </c>
      <c r="E19" s="175">
        <v>224.0256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8.0000000000000007E-5</v>
      </c>
    </row>
    <row r="20" spans="1:104">
      <c r="A20" s="178"/>
      <c r="B20" s="179"/>
      <c r="C20" s="228" t="s">
        <v>100</v>
      </c>
      <c r="D20" s="229"/>
      <c r="E20" s="229"/>
      <c r="F20" s="229"/>
      <c r="G20" s="230"/>
      <c r="L20" s="180" t="s">
        <v>100</v>
      </c>
      <c r="O20" s="170">
        <v>3</v>
      </c>
    </row>
    <row r="21" spans="1:104">
      <c r="A21" s="185"/>
      <c r="B21" s="186" t="s">
        <v>73</v>
      </c>
      <c r="C21" s="187" t="str">
        <f>CONCATENATE(B7," ",C7)</f>
        <v>61 Upravy povrchů vnitřní</v>
      </c>
      <c r="D21" s="188"/>
      <c r="E21" s="189"/>
      <c r="F21" s="190"/>
      <c r="G21" s="191">
        <f>SUM(G7:G20)</f>
        <v>0</v>
      </c>
      <c r="O21" s="170">
        <v>4</v>
      </c>
      <c r="BA21" s="192">
        <f>SUM(BA7:BA20)</f>
        <v>0</v>
      </c>
      <c r="BB21" s="192">
        <f>SUM(BB7:BB20)</f>
        <v>0</v>
      </c>
      <c r="BC21" s="192">
        <f>SUM(BC7:BC20)</f>
        <v>0</v>
      </c>
      <c r="BD21" s="192">
        <f>SUM(BD7:BD20)</f>
        <v>0</v>
      </c>
      <c r="BE21" s="192">
        <f>SUM(BE7:BE20)</f>
        <v>0</v>
      </c>
    </row>
    <row r="22" spans="1:104">
      <c r="A22" s="163" t="s">
        <v>72</v>
      </c>
      <c r="B22" s="164" t="s">
        <v>101</v>
      </c>
      <c r="C22" s="165" t="s">
        <v>102</v>
      </c>
      <c r="D22" s="166"/>
      <c r="E22" s="167"/>
      <c r="F22" s="167"/>
      <c r="G22" s="168"/>
      <c r="H22" s="169"/>
      <c r="I22" s="169"/>
      <c r="O22" s="170">
        <v>1</v>
      </c>
    </row>
    <row r="23" spans="1:104">
      <c r="A23" s="171">
        <v>6</v>
      </c>
      <c r="B23" s="172" t="s">
        <v>103</v>
      </c>
      <c r="C23" s="173" t="s">
        <v>104</v>
      </c>
      <c r="D23" s="174" t="s">
        <v>84</v>
      </c>
      <c r="E23" s="175">
        <v>17.575800000000001</v>
      </c>
      <c r="F23" s="175">
        <v>0</v>
      </c>
      <c r="G23" s="176">
        <f>E23*F23</f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1.2099999999999999E-3</v>
      </c>
    </row>
    <row r="24" spans="1:104">
      <c r="A24" s="185"/>
      <c r="B24" s="186" t="s">
        <v>73</v>
      </c>
      <c r="C24" s="187" t="str">
        <f>CONCATENATE(B22," ",C22)</f>
        <v>94 Lešení a stavební výtahy</v>
      </c>
      <c r="D24" s="188"/>
      <c r="E24" s="189"/>
      <c r="F24" s="190"/>
      <c r="G24" s="191">
        <f>SUM(G22:G23)</f>
        <v>0</v>
      </c>
      <c r="O24" s="170">
        <v>4</v>
      </c>
      <c r="BA24" s="192">
        <f>SUM(BA22:BA23)</f>
        <v>0</v>
      </c>
      <c r="BB24" s="192">
        <f>SUM(BB22:BB23)</f>
        <v>0</v>
      </c>
      <c r="BC24" s="192">
        <f>SUM(BC22:BC23)</f>
        <v>0</v>
      </c>
      <c r="BD24" s="192">
        <f>SUM(BD22:BD23)</f>
        <v>0</v>
      </c>
      <c r="BE24" s="192">
        <f>SUM(BE22:BE23)</f>
        <v>0</v>
      </c>
    </row>
    <row r="25" spans="1:104">
      <c r="A25" s="163" t="s">
        <v>72</v>
      </c>
      <c r="B25" s="164" t="s">
        <v>105</v>
      </c>
      <c r="C25" s="165" t="s">
        <v>106</v>
      </c>
      <c r="D25" s="166"/>
      <c r="E25" s="167"/>
      <c r="F25" s="167"/>
      <c r="G25" s="168"/>
      <c r="H25" s="169"/>
      <c r="I25" s="169"/>
      <c r="O25" s="170">
        <v>1</v>
      </c>
    </row>
    <row r="26" spans="1:104">
      <c r="A26" s="171">
        <v>7</v>
      </c>
      <c r="B26" s="172" t="s">
        <v>107</v>
      </c>
      <c r="C26" s="173" t="s">
        <v>108</v>
      </c>
      <c r="D26" s="174" t="s">
        <v>84</v>
      </c>
      <c r="E26" s="175">
        <v>144.798</v>
      </c>
      <c r="F26" s="175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4.0000000000000003E-5</v>
      </c>
    </row>
    <row r="27" spans="1:104">
      <c r="A27" s="178"/>
      <c r="B27" s="181"/>
      <c r="C27" s="226" t="s">
        <v>109</v>
      </c>
      <c r="D27" s="227"/>
      <c r="E27" s="182">
        <v>59.85</v>
      </c>
      <c r="F27" s="183"/>
      <c r="G27" s="184"/>
      <c r="M27" s="180" t="s">
        <v>109</v>
      </c>
      <c r="O27" s="170"/>
    </row>
    <row r="28" spans="1:104">
      <c r="A28" s="178"/>
      <c r="B28" s="181"/>
      <c r="C28" s="226" t="s">
        <v>110</v>
      </c>
      <c r="D28" s="227"/>
      <c r="E28" s="182">
        <v>65.55</v>
      </c>
      <c r="F28" s="183"/>
      <c r="G28" s="184"/>
      <c r="M28" s="180" t="s">
        <v>110</v>
      </c>
      <c r="O28" s="170"/>
    </row>
    <row r="29" spans="1:104">
      <c r="A29" s="178"/>
      <c r="B29" s="181"/>
      <c r="C29" s="226" t="s">
        <v>111</v>
      </c>
      <c r="D29" s="227"/>
      <c r="E29" s="182">
        <v>4.9980000000000002</v>
      </c>
      <c r="F29" s="183"/>
      <c r="G29" s="184"/>
      <c r="M29" s="180" t="s">
        <v>111</v>
      </c>
      <c r="O29" s="170"/>
    </row>
    <row r="30" spans="1:104">
      <c r="A30" s="178"/>
      <c r="B30" s="181"/>
      <c r="C30" s="226" t="s">
        <v>112</v>
      </c>
      <c r="D30" s="227"/>
      <c r="E30" s="182">
        <v>14.4</v>
      </c>
      <c r="F30" s="183"/>
      <c r="G30" s="184"/>
      <c r="M30" s="180" t="s">
        <v>112</v>
      </c>
      <c r="O30" s="170"/>
    </row>
    <row r="31" spans="1:104">
      <c r="A31" s="185"/>
      <c r="B31" s="186" t="s">
        <v>73</v>
      </c>
      <c r="C31" s="187" t="str">
        <f>CONCATENATE(B25," ",C25)</f>
        <v>95 Dokončovací konstrukce na pozemních stavbách</v>
      </c>
      <c r="D31" s="188"/>
      <c r="E31" s="189"/>
      <c r="F31" s="190"/>
      <c r="G31" s="191">
        <f>SUM(G25:G30)</f>
        <v>0</v>
      </c>
      <c r="O31" s="170">
        <v>4</v>
      </c>
      <c r="BA31" s="192">
        <f>SUM(BA25:BA30)</f>
        <v>0</v>
      </c>
      <c r="BB31" s="192">
        <f>SUM(BB25:BB30)</f>
        <v>0</v>
      </c>
      <c r="BC31" s="192">
        <f>SUM(BC25:BC30)</f>
        <v>0</v>
      </c>
      <c r="BD31" s="192">
        <f>SUM(BD25:BD30)</f>
        <v>0</v>
      </c>
      <c r="BE31" s="192">
        <f>SUM(BE25:BE30)</f>
        <v>0</v>
      </c>
    </row>
    <row r="32" spans="1:104">
      <c r="A32" s="163" t="s">
        <v>72</v>
      </c>
      <c r="B32" s="164" t="s">
        <v>113</v>
      </c>
      <c r="C32" s="165" t="s">
        <v>114</v>
      </c>
      <c r="D32" s="166"/>
      <c r="E32" s="167"/>
      <c r="F32" s="167"/>
      <c r="G32" s="168"/>
      <c r="H32" s="169"/>
      <c r="I32" s="169"/>
      <c r="O32" s="170">
        <v>1</v>
      </c>
    </row>
    <row r="33" spans="1:104">
      <c r="A33" s="171">
        <v>8</v>
      </c>
      <c r="B33" s="172" t="s">
        <v>115</v>
      </c>
      <c r="C33" s="173" t="s">
        <v>116</v>
      </c>
      <c r="D33" s="174" t="s">
        <v>84</v>
      </c>
      <c r="E33" s="175">
        <v>224.0256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>
      <c r="A34" s="178"/>
      <c r="B34" s="179"/>
      <c r="C34" s="228" t="s">
        <v>117</v>
      </c>
      <c r="D34" s="229"/>
      <c r="E34" s="229"/>
      <c r="F34" s="229"/>
      <c r="G34" s="230"/>
      <c r="L34" s="180" t="s">
        <v>117</v>
      </c>
      <c r="O34" s="170">
        <v>3</v>
      </c>
    </row>
    <row r="35" spans="1:104">
      <c r="A35" s="171">
        <v>9</v>
      </c>
      <c r="B35" s="172" t="s">
        <v>118</v>
      </c>
      <c r="C35" s="173" t="s">
        <v>119</v>
      </c>
      <c r="D35" s="174" t="s">
        <v>84</v>
      </c>
      <c r="E35" s="175">
        <v>224.0256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0</v>
      </c>
    </row>
    <row r="36" spans="1:104">
      <c r="A36" s="178"/>
      <c r="B36" s="179"/>
      <c r="C36" s="228" t="s">
        <v>120</v>
      </c>
      <c r="D36" s="229"/>
      <c r="E36" s="229"/>
      <c r="F36" s="229"/>
      <c r="G36" s="230"/>
      <c r="L36" s="180" t="s">
        <v>120</v>
      </c>
      <c r="O36" s="170">
        <v>3</v>
      </c>
    </row>
    <row r="37" spans="1:104">
      <c r="A37" s="178"/>
      <c r="B37" s="179"/>
      <c r="C37" s="228"/>
      <c r="D37" s="229"/>
      <c r="E37" s="229"/>
      <c r="F37" s="229"/>
      <c r="G37" s="230"/>
      <c r="L37" s="180"/>
      <c r="O37" s="170">
        <v>3</v>
      </c>
    </row>
    <row r="38" spans="1:104">
      <c r="A38" s="178"/>
      <c r="B38" s="181"/>
      <c r="C38" s="226" t="s">
        <v>121</v>
      </c>
      <c r="D38" s="227"/>
      <c r="E38" s="182">
        <v>61.68</v>
      </c>
      <c r="F38" s="183"/>
      <c r="G38" s="184"/>
      <c r="M38" s="180" t="s">
        <v>121</v>
      </c>
      <c r="O38" s="170"/>
    </row>
    <row r="39" spans="1:104" ht="33.75">
      <c r="A39" s="178"/>
      <c r="B39" s="181"/>
      <c r="C39" s="226" t="s">
        <v>122</v>
      </c>
      <c r="D39" s="227"/>
      <c r="E39" s="182">
        <v>102.4451</v>
      </c>
      <c r="F39" s="183"/>
      <c r="G39" s="184"/>
      <c r="M39" s="180" t="s">
        <v>122</v>
      </c>
      <c r="O39" s="170"/>
    </row>
    <row r="40" spans="1:104">
      <c r="A40" s="178"/>
      <c r="B40" s="181"/>
      <c r="C40" s="226" t="s">
        <v>123</v>
      </c>
      <c r="D40" s="227"/>
      <c r="E40" s="182">
        <v>7.782</v>
      </c>
      <c r="F40" s="183"/>
      <c r="G40" s="184"/>
      <c r="M40" s="180" t="s">
        <v>123</v>
      </c>
      <c r="O40" s="170"/>
    </row>
    <row r="41" spans="1:104">
      <c r="A41" s="178"/>
      <c r="B41" s="181"/>
      <c r="C41" s="226" t="s">
        <v>124</v>
      </c>
      <c r="D41" s="227"/>
      <c r="E41" s="182">
        <v>64.656000000000006</v>
      </c>
      <c r="F41" s="183"/>
      <c r="G41" s="184"/>
      <c r="M41" s="180" t="s">
        <v>124</v>
      </c>
      <c r="O41" s="170"/>
    </row>
    <row r="42" spans="1:104">
      <c r="A42" s="178"/>
      <c r="B42" s="181"/>
      <c r="C42" s="226" t="s">
        <v>125</v>
      </c>
      <c r="D42" s="227"/>
      <c r="E42" s="182">
        <v>-5.5650000000000004</v>
      </c>
      <c r="F42" s="183"/>
      <c r="G42" s="184"/>
      <c r="M42" s="180" t="s">
        <v>125</v>
      </c>
      <c r="O42" s="170"/>
    </row>
    <row r="43" spans="1:104">
      <c r="A43" s="178"/>
      <c r="B43" s="181"/>
      <c r="C43" s="226" t="s">
        <v>126</v>
      </c>
      <c r="D43" s="227"/>
      <c r="E43" s="182">
        <v>-2.4500000000000002</v>
      </c>
      <c r="F43" s="183"/>
      <c r="G43" s="184"/>
      <c r="M43" s="180" t="s">
        <v>126</v>
      </c>
      <c r="O43" s="170"/>
    </row>
    <row r="44" spans="1:104">
      <c r="A44" s="178"/>
      <c r="B44" s="181"/>
      <c r="C44" s="226" t="s">
        <v>127</v>
      </c>
      <c r="D44" s="227"/>
      <c r="E44" s="182">
        <v>-3.645</v>
      </c>
      <c r="F44" s="183"/>
      <c r="G44" s="184"/>
      <c r="M44" s="180" t="s">
        <v>127</v>
      </c>
      <c r="O44" s="170"/>
    </row>
    <row r="45" spans="1:104">
      <c r="A45" s="178"/>
      <c r="B45" s="181"/>
      <c r="C45" s="226" t="s">
        <v>128</v>
      </c>
      <c r="D45" s="227"/>
      <c r="E45" s="182">
        <v>-0.87749999999999995</v>
      </c>
      <c r="F45" s="183"/>
      <c r="G45" s="184"/>
      <c r="M45" s="180" t="s">
        <v>128</v>
      </c>
      <c r="O45" s="170"/>
    </row>
    <row r="46" spans="1:104">
      <c r="A46" s="185"/>
      <c r="B46" s="186" t="s">
        <v>73</v>
      </c>
      <c r="C46" s="187" t="str">
        <f>CONCATENATE(B32," ",C32)</f>
        <v>97 Prorážení otvorů</v>
      </c>
      <c r="D46" s="188"/>
      <c r="E46" s="189"/>
      <c r="F46" s="190"/>
      <c r="G46" s="191">
        <f>SUM(G32:G45)</f>
        <v>0</v>
      </c>
      <c r="O46" s="170">
        <v>4</v>
      </c>
      <c r="BA46" s="192">
        <f>SUM(BA32:BA45)</f>
        <v>0</v>
      </c>
      <c r="BB46" s="192">
        <f>SUM(BB32:BB45)</f>
        <v>0</v>
      </c>
      <c r="BC46" s="192">
        <f>SUM(BC32:BC45)</f>
        <v>0</v>
      </c>
      <c r="BD46" s="192">
        <f>SUM(BD32:BD45)</f>
        <v>0</v>
      </c>
      <c r="BE46" s="192">
        <f>SUM(BE32:BE45)</f>
        <v>0</v>
      </c>
    </row>
    <row r="47" spans="1:104">
      <c r="A47" s="163" t="s">
        <v>72</v>
      </c>
      <c r="B47" s="164" t="s">
        <v>129</v>
      </c>
      <c r="C47" s="165" t="s">
        <v>130</v>
      </c>
      <c r="D47" s="166"/>
      <c r="E47" s="167"/>
      <c r="F47" s="167"/>
      <c r="G47" s="168"/>
      <c r="H47" s="169"/>
      <c r="I47" s="169"/>
      <c r="O47" s="170">
        <v>1</v>
      </c>
    </row>
    <row r="48" spans="1:104">
      <c r="A48" s="171">
        <v>10</v>
      </c>
      <c r="B48" s="172" t="s">
        <v>131</v>
      </c>
      <c r="C48" s="173" t="s">
        <v>132</v>
      </c>
      <c r="D48" s="174" t="s">
        <v>133</v>
      </c>
      <c r="E48" s="175">
        <v>5.8229580939999996</v>
      </c>
      <c r="F48" s="175">
        <v>0</v>
      </c>
      <c r="G48" s="176">
        <f>E48*F48</f>
        <v>0</v>
      </c>
      <c r="O48" s="170">
        <v>2</v>
      </c>
      <c r="AA48" s="146">
        <v>7</v>
      </c>
      <c r="AB48" s="146">
        <v>1</v>
      </c>
      <c r="AC48" s="146">
        <v>2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7</v>
      </c>
      <c r="CB48" s="177">
        <v>1</v>
      </c>
      <c r="CZ48" s="146">
        <v>0</v>
      </c>
    </row>
    <row r="49" spans="1:104">
      <c r="A49" s="185"/>
      <c r="B49" s="186" t="s">
        <v>73</v>
      </c>
      <c r="C49" s="187" t="str">
        <f>CONCATENATE(B47," ",C47)</f>
        <v>99 Staveništní přesun hmot</v>
      </c>
      <c r="D49" s="188"/>
      <c r="E49" s="189"/>
      <c r="F49" s="190"/>
      <c r="G49" s="191">
        <f>SUM(G47:G48)</f>
        <v>0</v>
      </c>
      <c r="O49" s="170">
        <v>4</v>
      </c>
      <c r="BA49" s="192">
        <f>SUM(BA47:BA48)</f>
        <v>0</v>
      </c>
      <c r="BB49" s="192">
        <f>SUM(BB47:BB48)</f>
        <v>0</v>
      </c>
      <c r="BC49" s="192">
        <f>SUM(BC47:BC48)</f>
        <v>0</v>
      </c>
      <c r="BD49" s="192">
        <f>SUM(BD47:BD48)</f>
        <v>0</v>
      </c>
      <c r="BE49" s="192">
        <f>SUM(BE47:BE48)</f>
        <v>0</v>
      </c>
    </row>
    <row r="50" spans="1:104">
      <c r="A50" s="163" t="s">
        <v>72</v>
      </c>
      <c r="B50" s="164" t="s">
        <v>134</v>
      </c>
      <c r="C50" s="165" t="s">
        <v>135</v>
      </c>
      <c r="D50" s="166"/>
      <c r="E50" s="167"/>
      <c r="F50" s="167"/>
      <c r="G50" s="168"/>
      <c r="H50" s="169"/>
      <c r="I50" s="169"/>
      <c r="O50" s="170">
        <v>1</v>
      </c>
    </row>
    <row r="51" spans="1:104">
      <c r="A51" s="171">
        <v>11</v>
      </c>
      <c r="B51" s="172" t="s">
        <v>136</v>
      </c>
      <c r="C51" s="173" t="s">
        <v>137</v>
      </c>
      <c r="D51" s="174" t="s">
        <v>84</v>
      </c>
      <c r="E51" s="175">
        <v>224.0256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7</v>
      </c>
      <c r="AC51" s="146">
        <v>7</v>
      </c>
      <c r="AZ51" s="146">
        <v>2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7</v>
      </c>
      <c r="CZ51" s="146">
        <v>2.2000000000000001E-4</v>
      </c>
    </row>
    <row r="52" spans="1:104">
      <c r="A52" s="185"/>
      <c r="B52" s="186" t="s">
        <v>73</v>
      </c>
      <c r="C52" s="187" t="str">
        <f>CONCATENATE(B50," ",C50)</f>
        <v>784 Malby</v>
      </c>
      <c r="D52" s="188"/>
      <c r="E52" s="189"/>
      <c r="F52" s="190"/>
      <c r="G52" s="191">
        <f>SUM(G50:G51)</f>
        <v>0</v>
      </c>
      <c r="O52" s="170">
        <v>4</v>
      </c>
      <c r="BA52" s="192">
        <f>SUM(BA50:BA51)</f>
        <v>0</v>
      </c>
      <c r="BB52" s="192">
        <f>SUM(BB50:BB51)</f>
        <v>0</v>
      </c>
      <c r="BC52" s="192">
        <f>SUM(BC50:BC51)</f>
        <v>0</v>
      </c>
      <c r="BD52" s="192">
        <f>SUM(BD50:BD51)</f>
        <v>0</v>
      </c>
      <c r="BE52" s="192">
        <f>SUM(BE50:BE51)</f>
        <v>0</v>
      </c>
    </row>
    <row r="53" spans="1:104">
      <c r="A53" s="163" t="s">
        <v>72</v>
      </c>
      <c r="B53" s="164" t="s">
        <v>138</v>
      </c>
      <c r="C53" s="165" t="s">
        <v>139</v>
      </c>
      <c r="D53" s="166"/>
      <c r="E53" s="167"/>
      <c r="F53" s="167"/>
      <c r="G53" s="168"/>
      <c r="H53" s="169"/>
      <c r="I53" s="169"/>
      <c r="O53" s="170">
        <v>1</v>
      </c>
    </row>
    <row r="54" spans="1:104">
      <c r="A54" s="171">
        <v>12</v>
      </c>
      <c r="B54" s="172" t="s">
        <v>140</v>
      </c>
      <c r="C54" s="173" t="s">
        <v>141</v>
      </c>
      <c r="D54" s="174" t="s">
        <v>133</v>
      </c>
      <c r="E54" s="175">
        <v>25.5389184</v>
      </c>
      <c r="F54" s="175">
        <v>0</v>
      </c>
      <c r="G54" s="176">
        <f t="shared" ref="G54:G59" si="0">E54*F54</f>
        <v>0</v>
      </c>
      <c r="O54" s="170">
        <v>2</v>
      </c>
      <c r="AA54" s="146">
        <v>8</v>
      </c>
      <c r="AB54" s="146">
        <v>0</v>
      </c>
      <c r="AC54" s="146">
        <v>3</v>
      </c>
      <c r="AZ54" s="146">
        <v>1</v>
      </c>
      <c r="BA54" s="146">
        <f t="shared" ref="BA54:BA59" si="1">IF(AZ54=1,G54,0)</f>
        <v>0</v>
      </c>
      <c r="BB54" s="146">
        <f t="shared" ref="BB54:BB59" si="2">IF(AZ54=2,G54,0)</f>
        <v>0</v>
      </c>
      <c r="BC54" s="146">
        <f t="shared" ref="BC54:BC59" si="3">IF(AZ54=3,G54,0)</f>
        <v>0</v>
      </c>
      <c r="BD54" s="146">
        <f t="shared" ref="BD54:BD59" si="4">IF(AZ54=4,G54,0)</f>
        <v>0</v>
      </c>
      <c r="BE54" s="146">
        <f t="shared" ref="BE54:BE59" si="5">IF(AZ54=5,G54,0)</f>
        <v>0</v>
      </c>
      <c r="CA54" s="177">
        <v>8</v>
      </c>
      <c r="CB54" s="177">
        <v>0</v>
      </c>
      <c r="CZ54" s="146">
        <v>0</v>
      </c>
    </row>
    <row r="55" spans="1:104">
      <c r="A55" s="171">
        <v>13</v>
      </c>
      <c r="B55" s="172" t="s">
        <v>142</v>
      </c>
      <c r="C55" s="173" t="s">
        <v>143</v>
      </c>
      <c r="D55" s="174" t="s">
        <v>133</v>
      </c>
      <c r="E55" s="175">
        <v>485.2394496</v>
      </c>
      <c r="F55" s="175">
        <v>0</v>
      </c>
      <c r="G55" s="176">
        <f t="shared" si="0"/>
        <v>0</v>
      </c>
      <c r="O55" s="170">
        <v>2</v>
      </c>
      <c r="AA55" s="146">
        <v>8</v>
      </c>
      <c r="AB55" s="146">
        <v>0</v>
      </c>
      <c r="AC55" s="146">
        <v>3</v>
      </c>
      <c r="AZ55" s="146">
        <v>1</v>
      </c>
      <c r="BA55" s="146">
        <f t="shared" si="1"/>
        <v>0</v>
      </c>
      <c r="BB55" s="146">
        <f t="shared" si="2"/>
        <v>0</v>
      </c>
      <c r="BC55" s="146">
        <f t="shared" si="3"/>
        <v>0</v>
      </c>
      <c r="BD55" s="146">
        <f t="shared" si="4"/>
        <v>0</v>
      </c>
      <c r="BE55" s="146">
        <f t="shared" si="5"/>
        <v>0</v>
      </c>
      <c r="CA55" s="177">
        <v>8</v>
      </c>
      <c r="CB55" s="177">
        <v>0</v>
      </c>
      <c r="CZ55" s="146">
        <v>0</v>
      </c>
    </row>
    <row r="56" spans="1:104">
      <c r="A56" s="171">
        <v>14</v>
      </c>
      <c r="B56" s="172" t="s">
        <v>144</v>
      </c>
      <c r="C56" s="173" t="s">
        <v>145</v>
      </c>
      <c r="D56" s="174" t="s">
        <v>133</v>
      </c>
      <c r="E56" s="175">
        <v>25.5389184</v>
      </c>
      <c r="F56" s="175">
        <v>0</v>
      </c>
      <c r="G56" s="176">
        <f t="shared" si="0"/>
        <v>0</v>
      </c>
      <c r="O56" s="170">
        <v>2</v>
      </c>
      <c r="AA56" s="146">
        <v>8</v>
      </c>
      <c r="AB56" s="146">
        <v>0</v>
      </c>
      <c r="AC56" s="146">
        <v>3</v>
      </c>
      <c r="AZ56" s="146">
        <v>1</v>
      </c>
      <c r="BA56" s="146">
        <f t="shared" si="1"/>
        <v>0</v>
      </c>
      <c r="BB56" s="146">
        <f t="shared" si="2"/>
        <v>0</v>
      </c>
      <c r="BC56" s="146">
        <f t="shared" si="3"/>
        <v>0</v>
      </c>
      <c r="BD56" s="146">
        <f t="shared" si="4"/>
        <v>0</v>
      </c>
      <c r="BE56" s="146">
        <f t="shared" si="5"/>
        <v>0</v>
      </c>
      <c r="CA56" s="177">
        <v>8</v>
      </c>
      <c r="CB56" s="177">
        <v>0</v>
      </c>
      <c r="CZ56" s="146">
        <v>0</v>
      </c>
    </row>
    <row r="57" spans="1:104">
      <c r="A57" s="171">
        <v>15</v>
      </c>
      <c r="B57" s="172" t="s">
        <v>146</v>
      </c>
      <c r="C57" s="173" t="s">
        <v>147</v>
      </c>
      <c r="D57" s="174" t="s">
        <v>133</v>
      </c>
      <c r="E57" s="175">
        <v>255.389184</v>
      </c>
      <c r="F57" s="175">
        <v>0</v>
      </c>
      <c r="G57" s="176">
        <f t="shared" si="0"/>
        <v>0</v>
      </c>
      <c r="O57" s="170">
        <v>2</v>
      </c>
      <c r="AA57" s="146">
        <v>8</v>
      </c>
      <c r="AB57" s="146">
        <v>0</v>
      </c>
      <c r="AC57" s="146">
        <v>3</v>
      </c>
      <c r="AZ57" s="146">
        <v>1</v>
      </c>
      <c r="BA57" s="146">
        <f t="shared" si="1"/>
        <v>0</v>
      </c>
      <c r="BB57" s="146">
        <f t="shared" si="2"/>
        <v>0</v>
      </c>
      <c r="BC57" s="146">
        <f t="shared" si="3"/>
        <v>0</v>
      </c>
      <c r="BD57" s="146">
        <f t="shared" si="4"/>
        <v>0</v>
      </c>
      <c r="BE57" s="146">
        <f t="shared" si="5"/>
        <v>0</v>
      </c>
      <c r="CA57" s="177">
        <v>8</v>
      </c>
      <c r="CB57" s="177">
        <v>0</v>
      </c>
      <c r="CZ57" s="146">
        <v>0</v>
      </c>
    </row>
    <row r="58" spans="1:104">
      <c r="A58" s="171">
        <v>16</v>
      </c>
      <c r="B58" s="172" t="s">
        <v>148</v>
      </c>
      <c r="C58" s="173" t="s">
        <v>149</v>
      </c>
      <c r="D58" s="174" t="s">
        <v>133</v>
      </c>
      <c r="E58" s="175">
        <v>25.5389184</v>
      </c>
      <c r="F58" s="175">
        <v>0</v>
      </c>
      <c r="G58" s="176">
        <f t="shared" si="0"/>
        <v>0</v>
      </c>
      <c r="O58" s="170">
        <v>2</v>
      </c>
      <c r="AA58" s="146">
        <v>8</v>
      </c>
      <c r="AB58" s="146">
        <v>0</v>
      </c>
      <c r="AC58" s="146">
        <v>3</v>
      </c>
      <c r="AZ58" s="146">
        <v>1</v>
      </c>
      <c r="BA58" s="146">
        <f t="shared" si="1"/>
        <v>0</v>
      </c>
      <c r="BB58" s="146">
        <f t="shared" si="2"/>
        <v>0</v>
      </c>
      <c r="BC58" s="146">
        <f t="shared" si="3"/>
        <v>0</v>
      </c>
      <c r="BD58" s="146">
        <f t="shared" si="4"/>
        <v>0</v>
      </c>
      <c r="BE58" s="146">
        <f t="shared" si="5"/>
        <v>0</v>
      </c>
      <c r="CA58" s="177">
        <v>8</v>
      </c>
      <c r="CB58" s="177">
        <v>0</v>
      </c>
      <c r="CZ58" s="146">
        <v>0</v>
      </c>
    </row>
    <row r="59" spans="1:104">
      <c r="A59" s="171">
        <v>17</v>
      </c>
      <c r="B59" s="172" t="s">
        <v>150</v>
      </c>
      <c r="C59" s="173" t="s">
        <v>151</v>
      </c>
      <c r="D59" s="174" t="s">
        <v>133</v>
      </c>
      <c r="E59" s="175">
        <v>25.5389184</v>
      </c>
      <c r="F59" s="175">
        <v>0</v>
      </c>
      <c r="G59" s="176">
        <f t="shared" si="0"/>
        <v>0</v>
      </c>
      <c r="O59" s="170">
        <v>2</v>
      </c>
      <c r="AA59" s="146">
        <v>8</v>
      </c>
      <c r="AB59" s="146">
        <v>0</v>
      </c>
      <c r="AC59" s="146">
        <v>3</v>
      </c>
      <c r="AZ59" s="146">
        <v>1</v>
      </c>
      <c r="BA59" s="146">
        <f t="shared" si="1"/>
        <v>0</v>
      </c>
      <c r="BB59" s="146">
        <f t="shared" si="2"/>
        <v>0</v>
      </c>
      <c r="BC59" s="146">
        <f t="shared" si="3"/>
        <v>0</v>
      </c>
      <c r="BD59" s="146">
        <f t="shared" si="4"/>
        <v>0</v>
      </c>
      <c r="BE59" s="146">
        <f t="shared" si="5"/>
        <v>0</v>
      </c>
      <c r="CA59" s="177">
        <v>8</v>
      </c>
      <c r="CB59" s="177">
        <v>0</v>
      </c>
      <c r="CZ59" s="146">
        <v>0</v>
      </c>
    </row>
    <row r="60" spans="1:104">
      <c r="A60" s="185"/>
      <c r="B60" s="186" t="s">
        <v>73</v>
      </c>
      <c r="C60" s="187" t="str">
        <f>CONCATENATE(B53," ",C53)</f>
        <v>D96 Přesuny suti a vybouraných hmot</v>
      </c>
      <c r="D60" s="188"/>
      <c r="E60" s="189"/>
      <c r="F60" s="190"/>
      <c r="G60" s="191">
        <f>SUM(G53:G59)</f>
        <v>0</v>
      </c>
      <c r="O60" s="170">
        <v>4</v>
      </c>
      <c r="BA60" s="192">
        <f>SUM(BA53:BA59)</f>
        <v>0</v>
      </c>
      <c r="BB60" s="192">
        <f>SUM(BB53:BB59)</f>
        <v>0</v>
      </c>
      <c r="BC60" s="192">
        <f>SUM(BC53:BC59)</f>
        <v>0</v>
      </c>
      <c r="BD60" s="192">
        <f>SUM(BD53:BD59)</f>
        <v>0</v>
      </c>
      <c r="BE60" s="192">
        <f>SUM(BE53:BE59)</f>
        <v>0</v>
      </c>
    </row>
    <row r="61" spans="1:104">
      <c r="E61" s="146"/>
    </row>
    <row r="62" spans="1:104">
      <c r="E62" s="146"/>
    </row>
    <row r="63" spans="1:104">
      <c r="E63" s="146"/>
    </row>
    <row r="64" spans="1:104">
      <c r="E64" s="146"/>
    </row>
    <row r="65" spans="5:5">
      <c r="E65" s="146"/>
    </row>
    <row r="66" spans="5:5">
      <c r="E66" s="146"/>
    </row>
    <row r="67" spans="5:5">
      <c r="E67" s="146"/>
    </row>
    <row r="68" spans="5:5">
      <c r="E68" s="146"/>
    </row>
    <row r="69" spans="5:5">
      <c r="E69" s="146"/>
    </row>
    <row r="70" spans="5:5">
      <c r="E70" s="146"/>
    </row>
    <row r="71" spans="5:5">
      <c r="E71" s="146"/>
    </row>
    <row r="72" spans="5:5">
      <c r="E72" s="146"/>
    </row>
    <row r="73" spans="5:5">
      <c r="E73" s="146"/>
    </row>
    <row r="74" spans="5:5">
      <c r="E74" s="146"/>
    </row>
    <row r="75" spans="5:5">
      <c r="E75" s="146"/>
    </row>
    <row r="76" spans="5:5">
      <c r="E76" s="146"/>
    </row>
    <row r="77" spans="5:5">
      <c r="E77" s="146"/>
    </row>
    <row r="78" spans="5:5">
      <c r="E78" s="146"/>
    </row>
    <row r="79" spans="5:5">
      <c r="E79" s="146"/>
    </row>
    <row r="80" spans="5:5">
      <c r="E80" s="146"/>
    </row>
    <row r="81" spans="1:7">
      <c r="E81" s="146"/>
    </row>
    <row r="82" spans="1:7">
      <c r="E82" s="146"/>
    </row>
    <row r="83" spans="1:7">
      <c r="E83" s="146"/>
    </row>
    <row r="84" spans="1:7">
      <c r="A84" s="193"/>
      <c r="B84" s="193"/>
      <c r="C84" s="193"/>
      <c r="D84" s="193"/>
      <c r="E84" s="193"/>
      <c r="F84" s="193"/>
      <c r="G84" s="193"/>
    </row>
    <row r="85" spans="1:7">
      <c r="A85" s="193"/>
      <c r="B85" s="193"/>
      <c r="C85" s="193"/>
      <c r="D85" s="193"/>
      <c r="E85" s="193"/>
      <c r="F85" s="193"/>
      <c r="G85" s="193"/>
    </row>
    <row r="86" spans="1:7">
      <c r="A86" s="193"/>
      <c r="B86" s="193"/>
      <c r="C86" s="193"/>
      <c r="D86" s="193"/>
      <c r="E86" s="193"/>
      <c r="F86" s="193"/>
      <c r="G86" s="193"/>
    </row>
    <row r="87" spans="1:7">
      <c r="A87" s="193"/>
      <c r="B87" s="193"/>
      <c r="C87" s="193"/>
      <c r="D87" s="193"/>
      <c r="E87" s="193"/>
      <c r="F87" s="193"/>
      <c r="G87" s="193"/>
    </row>
    <row r="88" spans="1:7">
      <c r="E88" s="146"/>
    </row>
    <row r="89" spans="1:7">
      <c r="E89" s="146"/>
    </row>
    <row r="90" spans="1:7">
      <c r="E90" s="146"/>
    </row>
    <row r="91" spans="1:7">
      <c r="E91" s="146"/>
    </row>
    <row r="92" spans="1:7">
      <c r="E92" s="146"/>
    </row>
    <row r="93" spans="1:7">
      <c r="E93" s="146"/>
    </row>
    <row r="94" spans="1:7">
      <c r="E94" s="146"/>
    </row>
    <row r="95" spans="1:7">
      <c r="E95" s="146"/>
    </row>
    <row r="96" spans="1:7">
      <c r="E96" s="146"/>
    </row>
    <row r="97" spans="5:5">
      <c r="E97" s="146"/>
    </row>
    <row r="98" spans="5:5">
      <c r="E98" s="146"/>
    </row>
    <row r="99" spans="5:5">
      <c r="E99" s="146"/>
    </row>
    <row r="100" spans="5:5">
      <c r="E100" s="146"/>
    </row>
    <row r="101" spans="5:5">
      <c r="E101" s="146"/>
    </row>
    <row r="102" spans="5:5">
      <c r="E102" s="146"/>
    </row>
    <row r="103" spans="5:5">
      <c r="E103" s="146"/>
    </row>
    <row r="104" spans="5:5">
      <c r="E104" s="146"/>
    </row>
    <row r="105" spans="5:5">
      <c r="E105" s="146"/>
    </row>
    <row r="106" spans="5:5">
      <c r="E106" s="146"/>
    </row>
    <row r="107" spans="5:5">
      <c r="E107" s="146"/>
    </row>
    <row r="108" spans="5:5">
      <c r="E108" s="146"/>
    </row>
    <row r="109" spans="5:5">
      <c r="E109" s="146"/>
    </row>
    <row r="110" spans="5:5">
      <c r="E110" s="146"/>
    </row>
    <row r="111" spans="5:5">
      <c r="E111" s="146"/>
    </row>
    <row r="112" spans="5:5">
      <c r="E112" s="146"/>
    </row>
    <row r="113" spans="1:7">
      <c r="E113" s="146"/>
    </row>
    <row r="114" spans="1:7">
      <c r="E114" s="146"/>
    </row>
    <row r="115" spans="1:7">
      <c r="E115" s="146"/>
    </row>
    <row r="116" spans="1:7">
      <c r="E116" s="146"/>
    </row>
    <row r="117" spans="1:7">
      <c r="E117" s="146"/>
    </row>
    <row r="118" spans="1:7">
      <c r="E118" s="146"/>
    </row>
    <row r="119" spans="1:7">
      <c r="A119" s="194"/>
      <c r="B119" s="194"/>
    </row>
    <row r="120" spans="1:7">
      <c r="A120" s="193"/>
      <c r="B120" s="193"/>
      <c r="C120" s="196"/>
      <c r="D120" s="196"/>
      <c r="E120" s="197"/>
      <c r="F120" s="196"/>
      <c r="G120" s="198"/>
    </row>
    <row r="121" spans="1:7">
      <c r="A121" s="199"/>
      <c r="B121" s="199"/>
      <c r="C121" s="193"/>
      <c r="D121" s="193"/>
      <c r="E121" s="200"/>
      <c r="F121" s="193"/>
      <c r="G121" s="193"/>
    </row>
    <row r="122" spans="1:7">
      <c r="A122" s="193"/>
      <c r="B122" s="193"/>
      <c r="C122" s="193"/>
      <c r="D122" s="193"/>
      <c r="E122" s="200"/>
      <c r="F122" s="193"/>
      <c r="G122" s="193"/>
    </row>
    <row r="123" spans="1:7">
      <c r="A123" s="193"/>
      <c r="B123" s="193"/>
      <c r="C123" s="193"/>
      <c r="D123" s="193"/>
      <c r="E123" s="200"/>
      <c r="F123" s="193"/>
      <c r="G123" s="193"/>
    </row>
    <row r="124" spans="1:7">
      <c r="A124" s="193"/>
      <c r="B124" s="193"/>
      <c r="C124" s="193"/>
      <c r="D124" s="193"/>
      <c r="E124" s="200"/>
      <c r="F124" s="193"/>
      <c r="G124" s="193"/>
    </row>
    <row r="125" spans="1:7">
      <c r="A125" s="193"/>
      <c r="B125" s="193"/>
      <c r="C125" s="193"/>
      <c r="D125" s="193"/>
      <c r="E125" s="200"/>
      <c r="F125" s="193"/>
      <c r="G125" s="193"/>
    </row>
    <row r="126" spans="1:7">
      <c r="A126" s="193"/>
      <c r="B126" s="193"/>
      <c r="C126" s="193"/>
      <c r="D126" s="193"/>
      <c r="E126" s="200"/>
      <c r="F126" s="193"/>
      <c r="G126" s="193"/>
    </row>
    <row r="127" spans="1:7">
      <c r="A127" s="193"/>
      <c r="B127" s="193"/>
      <c r="C127" s="193"/>
      <c r="D127" s="193"/>
      <c r="E127" s="200"/>
      <c r="F127" s="193"/>
      <c r="G127" s="193"/>
    </row>
    <row r="128" spans="1:7">
      <c r="A128" s="193"/>
      <c r="B128" s="193"/>
      <c r="C128" s="193"/>
      <c r="D128" s="193"/>
      <c r="E128" s="200"/>
      <c r="F128" s="193"/>
      <c r="G128" s="193"/>
    </row>
    <row r="129" spans="1:7">
      <c r="A129" s="193"/>
      <c r="B129" s="193"/>
      <c r="C129" s="193"/>
      <c r="D129" s="193"/>
      <c r="E129" s="200"/>
      <c r="F129" s="193"/>
      <c r="G129" s="193"/>
    </row>
    <row r="130" spans="1:7">
      <c r="A130" s="193"/>
      <c r="B130" s="193"/>
      <c r="C130" s="193"/>
      <c r="D130" s="193"/>
      <c r="E130" s="200"/>
      <c r="F130" s="193"/>
      <c r="G130" s="193"/>
    </row>
    <row r="131" spans="1:7">
      <c r="A131" s="193"/>
      <c r="B131" s="193"/>
      <c r="C131" s="193"/>
      <c r="D131" s="193"/>
      <c r="E131" s="200"/>
      <c r="F131" s="193"/>
      <c r="G131" s="193"/>
    </row>
    <row r="132" spans="1:7">
      <c r="A132" s="193"/>
      <c r="B132" s="193"/>
      <c r="C132" s="193"/>
      <c r="D132" s="193"/>
      <c r="E132" s="200"/>
      <c r="F132" s="193"/>
      <c r="G132" s="193"/>
    </row>
    <row r="133" spans="1:7">
      <c r="A133" s="193"/>
      <c r="B133" s="193"/>
      <c r="C133" s="193"/>
      <c r="D133" s="193"/>
      <c r="E133" s="200"/>
      <c r="F133" s="193"/>
      <c r="G133" s="193"/>
    </row>
  </sheetData>
  <mergeCells count="27">
    <mergeCell ref="C12:D12"/>
    <mergeCell ref="C13:D13"/>
    <mergeCell ref="C14:D14"/>
    <mergeCell ref="A1:G1"/>
    <mergeCell ref="A3:B3"/>
    <mergeCell ref="A4:B4"/>
    <mergeCell ref="E4:G4"/>
    <mergeCell ref="C11:D11"/>
    <mergeCell ref="C27:D27"/>
    <mergeCell ref="C28:D28"/>
    <mergeCell ref="C29:D29"/>
    <mergeCell ref="C30:D30"/>
    <mergeCell ref="C15:D15"/>
    <mergeCell ref="C16:D16"/>
    <mergeCell ref="C17:D17"/>
    <mergeCell ref="C20:G20"/>
    <mergeCell ref="C43:D43"/>
    <mergeCell ref="C44:D44"/>
    <mergeCell ref="C45:D45"/>
    <mergeCell ref="C34:G34"/>
    <mergeCell ref="C36:G36"/>
    <mergeCell ref="C37:G37"/>
    <mergeCell ref="C38:D38"/>
    <mergeCell ref="C39:D39"/>
    <mergeCell ref="C40:D40"/>
    <mergeCell ref="C41:D41"/>
    <mergeCell ref="C42:D4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w0323jan</cp:lastModifiedBy>
  <dcterms:created xsi:type="dcterms:W3CDTF">2019-02-12T07:17:12Z</dcterms:created>
  <dcterms:modified xsi:type="dcterms:W3CDTF">2019-02-21T08:52:37Z</dcterms:modified>
</cp:coreProperties>
</file>